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2DO TRIMESTRE 2022\FORMATOS IMPRESOS\"/>
    </mc:Choice>
  </mc:AlternateContent>
  <xr:revisionPtr revIDLastSave="0" documentId="13_ncr:1_{26C39E94-40FF-4304-9D1B-18B1B227036D}" xr6:coauthVersionLast="36" xr6:coauthVersionMax="36" xr10:uidLastSave="{00000000-0000-0000-0000-000000000000}"/>
  <bookViews>
    <workbookView xWindow="0" yWindow="0" windowWidth="23040" windowHeight="9525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902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58" i="60"/>
  <c r="C61" i="62"/>
  <c r="C48" i="62" s="1"/>
  <c r="C113" i="62" s="1"/>
  <c r="C9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<sst xmlns="http://schemas.openxmlformats.org/spreadsheetml/2006/main" count="939" uniqueCount="664">
  <si>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</si>
  <si>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</si>
  <si>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</si>
  <si>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</si>
  <si>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</si>
  <si>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</si>
  <si>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</si>
  <si>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</si>
  <si>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</si>
  <si>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</si>
  <si>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</si>
  <si>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</si>
  <si>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</si>
  <si>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</si>
  <si>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</si>
  <si>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</si>
  <si>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</si>
  <si>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</si>
  <si>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</si>
  <si>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</si>
  <si>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</si>
  <si>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</si>
  <si>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</si>
  <si>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</si>
  <si>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</si>
  <si>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</si>
  <si>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</si>
  <si>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</si>
  <si>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</si>
  <si>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</si>
  <si>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</si>
  <si>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</si>
  <si>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</si>
  <si>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</si>
  <si>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</si>
  <si>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</si>
  <si>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</si>
  <si>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</si>
  <si>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</si>
  <si>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</si>
  <si>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</si>
  <si>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</si>
  <si>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</si>
  <si>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</si>
  <si>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</si>
  <si>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</si>
  <si>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</si>
  <si>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</si>
  <si>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</si>
  <si>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</si>
  <si>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</si>
  <si>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</si>
  <si>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</si>
  <si>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</si>
  <si>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</si>
  <si>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</si>
  <si>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</si>
  <si>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</si>
  <si>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</si>
  <si>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</si>
  <si>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</si>
  <si>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</si>
  <si>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</si>
  <si>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</si>
  <si>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</si>
  <si>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</si>
  <si>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</si>
  <si>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</si>
  <si>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</si>
  <si>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</si>
  <si>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</si>
  <si>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</si>
  <si>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</si>
  <si>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</si>
  <si>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</si>
  <si>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</si>
  <si>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</si>
  <si>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</si>
  <si>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</si>
  <si>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</si>
  <si>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</si>
  <si>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</si>
  <si>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</si>
  <si>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</si>
  <si>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</si>
  <si>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</si>
  <si>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</si>
  <si>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</si>
  <si>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</si>
  <si>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</si>
  <si>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</si>
  <si>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</si>
  <si>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</si>
  <si>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</si>
  <si>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</si>
  <si>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</si>
  <si>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</si>
  <si>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</si>
  <si>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</si>
  <si>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</si>
  <si>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</si>
  <si>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</si>
  <si>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</si>
  <si>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</si>
  <si>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</si>
  <si>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</si>
  <si>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</si>
  <si>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</si>
  <si>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</si>
  <si>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</si>
  <si>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</si>
  <si>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</si>
  <si>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</si>
  <si>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</si>
  <si>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</si>
  <si>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</si>
  <si>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</si>
  <si>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</si>
  <si>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</si>
  <si>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</si>
  <si>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</si>
  <si>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</si>
  <si>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</si>
  <si>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</si>
  <si>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</si>
  <si>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</si>
  <si>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</si>
  <si>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</si>
  <si>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</si>
  <si>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</si>
  <si>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</si>
  <si>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</si>
  <si>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</si>
  <si>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</si>
  <si>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</si>
  <si>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</si>
  <si>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</si>
  <si>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</si>
  <si>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</si>
  <si>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</si>
  <si>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</si>
  <si>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</si>
  <si>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</si>
  <si>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</si>
  <si>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</si>
  <si>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</si>
  <si>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</si>
  <si>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</si>
  <si>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</si>
  <si>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</si>
  <si>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</si>
  <si>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</si>
  <si>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</si>
  <si>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</si>
  <si>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</si>
  <si>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</si>
  <si>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</si>
  <si>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</si>
  <si>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</si>
  <si>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</si>
  <si>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</si>
  <si>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</si>
  <si>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</si>
  <si>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</si>
  <si>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</si>
  <si>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</si>
  <si>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</si>
  <si>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</si>
  <si>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</si>
  <si>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</si>
  <si>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</si>
  <si>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</si>
  <si>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</si>
  <si>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</si>
  <si>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</si>
  <si>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</si>
  <si>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</si>
  <si>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</si>
  <si>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</si>
  <si>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</si>
  <si>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</si>
  <si>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</si>
  <si>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</si>
  <si>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</si>
  <si>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</si>
  <si>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</si>
  <si>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</si>
  <si>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</si>
  <si>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</si>
  <si>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</si>
  <si>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</si>
  <si>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</si>
  <si>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</si>
  <si>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</si>
  <si>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</si>
  <si>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</si>
  <si>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</si>
  <si>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</si>
  <si>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</si>
  <si>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</si>
  <si>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</si>
  <si>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</si>
  <si>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</si>
  <si>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</si>
  <si>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</si>
  <si>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</si>
  <si>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</si>
  <si>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</si>
  <si>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</si>
  <si>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</si>
  <si>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</si>
  <si>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</si>
  <si>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</si>
  <si>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</si>
  <si>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</si>
  <si>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</si>
  <si>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</si>
  <si>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</si>
  <si>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</si>
  <si>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</si>
  <si>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</si>
  <si>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</si>
  <si>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</si>
  <si>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</si>
  <si>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</si>
  <si>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</si>
  <si>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</si>
  <si>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</si>
  <si>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</si>
  <si>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</si>
  <si>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</si>
  <si>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</si>
  <si>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</si>
  <si>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</si>
  <si>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</si>
  <si>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</si>
  <si>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</si>
  <si>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</si>
  <si>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</si>
  <si>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</si>
  <si>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</si>
  <si>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</si>
  <si>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</si>
  <si>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</si>
  <si>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</si>
  <si>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</si>
  <si>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</si>
  <si>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</si>
  <si>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</si>
  <si>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</si>
  <si>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</si>
  <si>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</si>
  <si>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</si>
  <si>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</si>
  <si>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</si>
  <si>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</si>
  <si>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</si>
  <si>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</si>
  <si>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</si>
  <si>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</si>
  <si>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</si>
  <si>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</si>
  <si>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</si>
  <si>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</si>
  <si>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</si>
  <si>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</si>
  <si>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</si>
  <si>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</si>
  <si>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</si>
  <si>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</si>
  <si>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</si>
  <si>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</si>
  <si>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</si>
  <si>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</si>
  <si>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</si>
  <si>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</si>
  <si>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</si>
  <si>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</si>
  <si>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</si>
  <si>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</si>
  <si>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</si>
  <si>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</si>
  <si>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</si>
  <si>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</si>
  <si>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</si>
  <si>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</si>
  <si>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</si>
  <si>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</si>
  <si>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</si>
  <si>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</si>
  <si>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</si>
  <si>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</si>
  <si>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</si>
  <si>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</si>
  <si>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</si>
  <si>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</si>
  <si>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</si>
  <si>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</si>
  <si>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</si>
  <si>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</si>
  <si>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</si>
  <si>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</si>
  <si>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</si>
  <si>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</si>
  <si>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</si>
  <si>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</si>
  <si>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</si>
  <si>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</si>
  <si>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</si>
  <si>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</si>
  <si>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</si>
  <si>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</si>
  <si>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</si>
  <si>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</si>
  <si>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</si>
  <si>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</si>
  <si>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</si>
  <si>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</si>
  <si>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</si>
  <si>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</si>
  <si>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</si>
  <si>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</si>
  <si>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</si>
  <si>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</si>
  <si>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</si>
  <si>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</si>
  <si>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</si>
  <si>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</si>
  <si>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</si>
  <si>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</si>
  <si>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</si>
  <si>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</si>
  <si>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</si>
  <si>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</si>
  <si>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</si>
  <si>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</si>
  <si>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</si>
  <si>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</si>
  <si>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</si>
  <si>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</si>
  <si>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</si>
  <si>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</si>
  <si>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</si>
  <si>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</si>
  <si>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</si>
  <si>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</si>
  <si>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</si>
  <si>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</si>
  <si>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</si>
  <si>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</si>
  <si>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</si>
  <si>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</si>
  <si>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</si>
  <si>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</si>
  <si>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</si>
  <si>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</si>
  <si>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</si>
  <si>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</si>
  <si>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</si>
  <si>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</si>
  <si>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</si>
  <si>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</si>
  <si>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</si>
  <si>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</si>
  <si>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</si>
  <si>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</si>
  <si>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</si>
  <si>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</si>
  <si>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</si>
  <si>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</si>
  <si>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</si>
  <si>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</si>
  <si>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</si>
  <si>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</si>
  <si>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</si>
  <si>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</si>
  <si>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</si>
  <si>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</si>
  <si>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</si>
  <si>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</si>
  <si>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</si>
  <si>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</si>
  <si>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</si>
  <si>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</si>
  <si>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</si>
  <si>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</si>
  <si>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</si>
  <si>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</si>
  <si>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</si>
  <si>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</si>
  <si>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</si>
  <si>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</si>
  <si>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</si>
  <si>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</si>
  <si>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</si>
  <si>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</si>
  <si>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</si>
  <si>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</si>
  <si>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</si>
  <si>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</si>
  <si>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</si>
  <si>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</si>
  <si>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</si>
  <si>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</si>
  <si>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</si>
  <si>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</si>
  <si>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</si>
  <si>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</si>
  <si>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</si>
  <si>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</si>
  <si>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</si>
  <si>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</si>
  <si>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</si>
  <si>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</si>
  <si>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</si>
  <si>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</si>
  <si>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</si>
  <si>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</si>
  <si>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</si>
  <si>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</si>
  <si>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</si>
  <si>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</si>
  <si>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</si>
  <si>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</si>
  <si>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</si>
  <si>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</si>
  <si>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</si>
  <si>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</si>
  <si>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</si>
  <si>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</si>
  <si>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</si>
  <si>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</si>
  <si>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</si>
  <si>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</si>
  <si>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</si>
  <si>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</si>
  <si>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</si>
  <si>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</si>
  <si>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</si>
  <si>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</si>
  <si>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</si>
  <si>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</si>
  <si>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</si>
  <si>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</si>
  <si>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</si>
  <si>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</si>
  <si>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</si>
  <si>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</si>
  <si>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</si>
  <si>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</si>
  <si>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</si>
  <si>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</si>
  <si>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</si>
  <si>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</si>
  <si>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</si>
  <si>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</si>
  <si>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</si>
  <si>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</si>
  <si>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</si>
  <si>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</si>
  <si>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</si>
  <si>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</si>
  <si>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</si>
  <si>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</si>
  <si>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</si>
  <si>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</si>
  <si>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</si>
  <si>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</si>
  <si>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</si>
  <si>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</si>
  <si>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</si>
  <si>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</si>
  <si>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</si>
  <si>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</si>
  <si>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</si>
  <si>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</si>
  <si>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</si>
  <si>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</si>
  <si>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</si>
  <si>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</si>
  <si>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</si>
  <si>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</si>
  <si>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</si>
  <si>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</si>
  <si>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</si>
  <si>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</si>
  <si>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</si>
  <si>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</si>
  <si>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</si>
  <si>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</si>
  <si>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</si>
  <si>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</si>
  <si>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</si>
  <si>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</si>
  <si>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</si>
  <si>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</si>
  <si>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</si>
  <si>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</si>
  <si>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</si>
  <si>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</si>
  <si>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</si>
  <si>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</si>
  <si>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</si>
  <si>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</si>
  <si>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</si>
  <si>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</si>
  <si>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</si>
  <si>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</si>
  <si>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</si>
  <si>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</si>
  <si>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</si>
  <si>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</si>
  <si>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</si>
  <si>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</si>
  <si>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</si>
  <si>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</si>
  <si>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</si>
  <si>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</si>
  <si>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</si>
  <si>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</si>
  <si>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</si>
  <si>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</si>
  <si>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</si>
  <si>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</si>
  <si>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</si>
  <si>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</si>
  <si>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</si>
  <si>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</si>
  <si>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</si>
  <si>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</si>
  <si>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</si>
  <si>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</si>
  <si>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</si>
  <si>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</si>
  <si>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</si>
  <si>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</si>
  <si>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</si>
  <si>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</si>
  <si>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</si>
  <si>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</si>
  <si>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</si>
  <si>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</si>
  <si>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</si>
  <si>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</si>
  <si>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</si>
  <si>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</si>
  <si>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</si>
  <si>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</si>
  <si>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</si>
  <si>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</si>
  <si>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</si>
  <si>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</si>
  <si>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</si>
  <si>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</si>
  <si>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</si>
  <si>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</si>
  <si>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</si>
  <si>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</si>
  <si>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</si>
  <si>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</si>
  <si>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</si>
  <si>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</si>
  <si>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</si>
  <si>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</si>
  <si>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</si>
  <si>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</si>
  <si>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</si>
  <si>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</si>
  <si>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</si>
  <si>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</si>
  <si>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</si>
  <si>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</si>
  <si>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</si>
  <si>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</si>
  <si>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</si>
  <si>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</si>
  <si>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</si>
  <si>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</si>
  <si>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</si>
  <si>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</si>
  <si>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</si>
  <si>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</si>
  <si>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</si>
  <si>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</si>
  <si>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</si>
  <si>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</si>
  <si>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</si>
  <si>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</si>
  <si>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</si>
  <si>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</si>
  <si>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</si>
  <si>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</si>
  <si>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</si>
  <si>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</si>
  <si>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</si>
  <si>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</si>
  <si>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</si>
  <si>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</si>
  <si>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</si>
  <si>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</si>
  <si>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</si>
  <si>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</si>
  <si>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</si>
  <si>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</si>
  <si>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</si>
  <si>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</si>
  <si>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</si>
  <si>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</si>
  <si>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</si>
  <si>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</si>
  <si>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</si>
  <si>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</si>
  <si>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</si>
  <si>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</si>
  <si>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</si>
  <si>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</si>
  <si>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</si>
  <si>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</si>
  <si>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</si>
  <si>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</si>
  <si>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</si>
  <si>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</si>
  <si>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</si>
  <si>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</si>
  <si>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</si>
  <si>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</si>
  <si>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</si>
  <si>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</si>
  <si>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</si>
  <si>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</si>
  <si>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</si>
  <si>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</si>
  <si>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</si>
  <si>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</si>
  <si>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</si>
  <si>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</si>
  <si>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</si>
  <si>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</si>
  <si>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</si>
  <si>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</si>
  <si>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</si>
  <si>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</si>
  <si>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</si>
  <si>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</si>
  <si>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</si>
  <si>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</si>
  <si>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</si>
  <si>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</si>
  <si>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</si>
  <si>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</si>
  <si>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</si>
  <si>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</si>
  <si>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</si>
  <si>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</si>
  <si>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</si>
  <si>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</si>
  <si>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</si>
  <si>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</si>
  <si>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</si>
  <si>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</si>
  <si>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</si>
  <si>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</si>
  <si>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Sistema para el Desarrollo Integral de la Familia del Municipio de Salamanca, Guanajuato.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</si>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</sst>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 xr:uid="{00000000-0005-0000-0000-000001000000}"/>
    <cellStyle name="Millares 2 2" xfId="15" xr:uid="{00000000-0005-0000-0000-000002000000}"/>
    <cellStyle name="Millares 2 3" xfId="16" xr:uid="{00000000-0005-0000-0000-000003000000}"/>
    <cellStyle name="Millares 4" xfId="17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" xfId="9" xr:uid="{00000000-0005-0000-0000-000008000000}"/>
    <cellStyle name="Normal 3" xfId="8" xr:uid="{00000000-0005-0000-0000-000009000000}"/>
    <cellStyle name="Normal 3 2" xfId="10" xr:uid="{00000000-0005-0000-0000-00000A000000}"/>
    <cellStyle name="Normal 3 2 2" xfId="13" xr:uid="{00000000-0005-0000-0000-00000B000000}"/>
    <cellStyle name="Normal 3 3" xfId="12" xr:uid="{00000000-0005-0000-0000-00000C000000}"/>
    <cellStyle name="Normal 4" xfId="4" xr:uid="{00000000-0005-0000-0000-00000D000000}"/>
    <cellStyle name="Normal 5" xfId="5" xr:uid="{00000000-0005-0000-0000-00000E000000}"/>
    <cellStyle name="Normal 56" xfId="6" xr:uid="{00000000-0005-0000-0000-00000F000000}"/>
    <cellStyle name="Porcentaje" xfId="14" builtinId="5"/>
    <cellStyle name="Porcentaje 2" xfId="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50</xdr:row>
      <xdr:rowOff>114300</xdr:rowOff>
    </xdr:from>
    <xdr:to>
      <xdr:col>4</xdr:col>
      <xdr:colOff>190500</xdr:colOff>
      <xdr:row>56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374CB4-C8CD-4EFC-A0F7-03FFCF6F1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696200"/>
          <a:ext cx="68961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5" activePane="bottomLeft" state="frozen"/>
      <selection activeCell="A14" sqref="A14:B14"/>
      <selection pane="bottomLeft" activeCell="A48" sqref="A48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95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95" customHeight="1" x14ac:dyDescent="0.2">
      <c r="A3" s="155" t="s">
        <v>663</v>
      </c>
      <c r="B3" s="155"/>
      <c r="C3" s="17"/>
      <c r="D3" s="14" t="s">
        <v>616</v>
      </c>
      <c r="E3" s="15">
        <v>2</v>
      </c>
    </row>
    <row r="4" spans="1:5" s="101" customFormat="1" ht="18.95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sqref="A1:E23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59" t="s">
        <v>662</v>
      </c>
      <c r="B1" s="160"/>
      <c r="C1" s="161"/>
    </row>
    <row r="2" spans="1:3" s="37" customFormat="1" ht="18" customHeight="1" x14ac:dyDescent="0.25">
      <c r="A2" s="162" t="s">
        <v>625</v>
      </c>
      <c r="B2" s="163"/>
      <c r="C2" s="164"/>
    </row>
    <row r="3" spans="1:3" s="37" customFormat="1" ht="18" customHeight="1" x14ac:dyDescent="0.25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25216889.100000001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25216889.100000001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41"/>
  <sheetViews>
    <sheetView showGridLines="0" topLeftCell="A14" workbookViewId="0">
      <selection sqref="A1:E4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69" t="s">
        <v>662</v>
      </c>
      <c r="B1" s="170"/>
      <c r="C1" s="171"/>
    </row>
    <row r="2" spans="1:3" s="41" customFormat="1" ht="18.95" customHeight="1" x14ac:dyDescent="0.25">
      <c r="A2" s="172" t="s">
        <v>627</v>
      </c>
      <c r="B2" s="173"/>
      <c r="C2" s="174"/>
    </row>
    <row r="3" spans="1:3" s="41" customFormat="1" ht="18.95" customHeight="1" x14ac:dyDescent="0.25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21580156.879999999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155989.74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121842.74</v>
      </c>
    </row>
    <row r="11" spans="1:3" x14ac:dyDescent="0.2">
      <c r="A11" s="98">
        <v>2.4</v>
      </c>
      <c r="B11" s="81" t="s">
        <v>240</v>
      </c>
      <c r="C11" s="91">
        <v>21279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12868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0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0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21424167.140000001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3"/>
  <sheetViews>
    <sheetView tabSelected="1" topLeftCell="C21" workbookViewId="0">
      <selection activeCell="C49" sqref="C49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95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95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50080358.020000003</v>
      </c>
      <c r="E40" s="34">
        <v>0</v>
      </c>
      <c r="F40" s="34">
        <f t="shared" si="0"/>
        <v>50080358.020000003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25216889.100000001</v>
      </c>
      <c r="E41" s="34">
        <v>-50080358.020000003</v>
      </c>
      <c r="F41" s="34">
        <f t="shared" si="0"/>
        <v>-24863468.920000002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25216889.100000001</v>
      </c>
      <c r="E43" s="34">
        <v>-25216889.100000001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-25216889.100000001</v>
      </c>
      <c r="F44" s="34">
        <f t="shared" si="0"/>
        <v>-25216889.100000001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-50080358.020000003</v>
      </c>
      <c r="F45" s="34">
        <f t="shared" si="0"/>
        <v>-50080358.020000003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50082949.950000003</v>
      </c>
      <c r="E46" s="34">
        <v>-45452878.93</v>
      </c>
      <c r="F46" s="34">
        <f t="shared" si="0"/>
        <v>4630071.0200000033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2591.9299999999998</v>
      </c>
      <c r="E47" s="34">
        <v>-2591.9299999999998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45450287</v>
      </c>
      <c r="E48" s="34">
        <v>-21580156.879999999</v>
      </c>
      <c r="F48" s="34">
        <f t="shared" si="0"/>
        <v>23870130.120000001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21580156.879999999</v>
      </c>
      <c r="E49" s="34">
        <v>-21580156.879999999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21580156.879999999</v>
      </c>
      <c r="E50" s="34">
        <v>-21580156.879999999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21580156.879999999</v>
      </c>
      <c r="E51" s="34">
        <v>0</v>
      </c>
      <c r="F51" s="34">
        <f t="shared" si="0"/>
        <v>21580156.879999999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topLeftCell="C121" zoomScale="106" zoomScaleNormal="106" workbookViewId="0">
      <selection activeCell="A152" sqref="A1:I15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311645.89</v>
      </c>
      <c r="D15" s="24">
        <v>312045.62</v>
      </c>
      <c r="E15" s="24">
        <v>317647.67</v>
      </c>
      <c r="F15" s="24">
        <v>317113.62</v>
      </c>
      <c r="G15" s="24">
        <v>315264.34000000003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150813.17000000001</v>
      </c>
      <c r="D20" s="24">
        <v>150813.17000000001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23413.8</v>
      </c>
      <c r="D21" s="24">
        <v>23413.8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33357.03</v>
      </c>
      <c r="D23" s="24">
        <v>33357.03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428.95</v>
      </c>
      <c r="D24" s="24">
        <v>428.95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21153.759999999998</v>
      </c>
      <c r="D25" s="24">
        <v>21153.759999999998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8135665.46</v>
      </c>
      <c r="D62" s="24">
        <f t="shared" ref="D62:E62" si="0">SUM(D63:D70)</f>
        <v>0</v>
      </c>
      <c r="E62" s="24">
        <f t="shared" si="0"/>
        <v>-5133984.6300000008</v>
      </c>
    </row>
    <row r="63" spans="1:9" x14ac:dyDescent="0.2">
      <c r="A63" s="22">
        <v>1241</v>
      </c>
      <c r="B63" s="20" t="s">
        <v>239</v>
      </c>
      <c r="C63" s="24">
        <v>3897765.05</v>
      </c>
      <c r="D63" s="24">
        <v>0</v>
      </c>
      <c r="E63" s="24">
        <v>-2678815.96</v>
      </c>
    </row>
    <row r="64" spans="1:9" x14ac:dyDescent="0.2">
      <c r="A64" s="22">
        <v>1242</v>
      </c>
      <c r="B64" s="20" t="s">
        <v>240</v>
      </c>
      <c r="C64" s="24">
        <v>620321.29</v>
      </c>
      <c r="D64" s="24">
        <v>0</v>
      </c>
      <c r="E64" s="24">
        <v>-296958.43</v>
      </c>
    </row>
    <row r="65" spans="1:9" x14ac:dyDescent="0.2">
      <c r="A65" s="22">
        <v>1243</v>
      </c>
      <c r="B65" s="20" t="s">
        <v>241</v>
      </c>
      <c r="C65" s="24">
        <v>128446.61</v>
      </c>
      <c r="D65" s="24">
        <v>0</v>
      </c>
      <c r="E65" s="24">
        <v>-59881.9</v>
      </c>
    </row>
    <row r="66" spans="1:9" x14ac:dyDescent="0.2">
      <c r="A66" s="22">
        <v>1244</v>
      </c>
      <c r="B66" s="20" t="s">
        <v>242</v>
      </c>
      <c r="C66" s="24">
        <v>3200299.74</v>
      </c>
      <c r="D66" s="24">
        <v>0</v>
      </c>
      <c r="E66" s="24">
        <v>-1956672.02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261687.77</v>
      </c>
      <c r="D68" s="24">
        <v>0</v>
      </c>
      <c r="E68" s="24">
        <v>-141656.32000000001</v>
      </c>
    </row>
    <row r="69" spans="1:9" x14ac:dyDescent="0.2">
      <c r="A69" s="22">
        <v>1247</v>
      </c>
      <c r="B69" s="20" t="s">
        <v>245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166706.79999999999</v>
      </c>
      <c r="D74" s="24">
        <f>SUM(D75:D79)</f>
        <v>0</v>
      </c>
      <c r="E74" s="24">
        <f>SUM(E75:E79)</f>
        <v>81370.89</v>
      </c>
    </row>
    <row r="75" spans="1:9" x14ac:dyDescent="0.2">
      <c r="A75" s="22">
        <v>1251</v>
      </c>
      <c r="B75" s="20" t="s">
        <v>249</v>
      </c>
      <c r="C75" s="24">
        <v>25494.799999999999</v>
      </c>
      <c r="D75" s="24">
        <v>0</v>
      </c>
      <c r="E75" s="24">
        <v>7573.02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141212</v>
      </c>
      <c r="D78" s="24">
        <v>0</v>
      </c>
      <c r="E78" s="24">
        <v>73797.87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483129.53</v>
      </c>
      <c r="D110" s="24">
        <f>SUM(D111:D119)</f>
        <v>483129.53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19563.45</v>
      </c>
      <c r="D111" s="24">
        <f>C111</f>
        <v>19563.45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36098.21</v>
      </c>
      <c r="D112" s="24">
        <f t="shared" ref="D112:D119" si="1">C112</f>
        <v>36098.21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424658.13</v>
      </c>
      <c r="D117" s="24">
        <f t="shared" si="1"/>
        <v>424658.13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2809.74</v>
      </c>
      <c r="D119" s="24">
        <f t="shared" si="1"/>
        <v>2809.74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2"/>
  <sheetViews>
    <sheetView topLeftCell="A201" zoomScaleNormal="100" workbookViewId="0">
      <selection sqref="A1:E22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95" customHeight="1" x14ac:dyDescent="0.25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1702548.31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159.83000000000001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159.83000000000001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1702388.48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1702388.48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22677000.870000001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22677000.870000001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22677000.870000001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837339.92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837339.92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837339.92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21424167.140000001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20113880.02</v>
      </c>
      <c r="D99" s="57">
        <f>C99/$C$98</f>
        <v>0.93884069744986121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17392450.359999999</v>
      </c>
      <c r="D100" s="57">
        <f t="shared" ref="D100:D163" si="0">C100/$C$98</f>
        <v>0.81181453852305963</v>
      </c>
      <c r="E100" s="56"/>
    </row>
    <row r="101" spans="1:5" x14ac:dyDescent="0.2">
      <c r="A101" s="54">
        <v>5111</v>
      </c>
      <c r="B101" s="51" t="s">
        <v>363</v>
      </c>
      <c r="C101" s="55">
        <v>12025776.51</v>
      </c>
      <c r="D101" s="57">
        <f t="shared" si="0"/>
        <v>0.56131827349065389</v>
      </c>
      <c r="E101" s="56"/>
    </row>
    <row r="102" spans="1:5" x14ac:dyDescent="0.2">
      <c r="A102" s="54">
        <v>5112</v>
      </c>
      <c r="B102" s="51" t="s">
        <v>364</v>
      </c>
      <c r="C102" s="55">
        <v>3463.94</v>
      </c>
      <c r="D102" s="57">
        <f t="shared" si="0"/>
        <v>1.6168376475800777E-4</v>
      </c>
      <c r="E102" s="56"/>
    </row>
    <row r="103" spans="1:5" x14ac:dyDescent="0.2">
      <c r="A103" s="54">
        <v>5113</v>
      </c>
      <c r="B103" s="51" t="s">
        <v>365</v>
      </c>
      <c r="C103" s="55">
        <v>634202.03</v>
      </c>
      <c r="D103" s="57">
        <f t="shared" si="0"/>
        <v>2.9602178971798294E-2</v>
      </c>
      <c r="E103" s="56"/>
    </row>
    <row r="104" spans="1:5" x14ac:dyDescent="0.2">
      <c r="A104" s="54">
        <v>5114</v>
      </c>
      <c r="B104" s="51" t="s">
        <v>366</v>
      </c>
      <c r="C104" s="55">
        <v>2393939.14</v>
      </c>
      <c r="D104" s="57">
        <f t="shared" si="0"/>
        <v>0.11174012620217078</v>
      </c>
      <c r="E104" s="56"/>
    </row>
    <row r="105" spans="1:5" x14ac:dyDescent="0.2">
      <c r="A105" s="54">
        <v>5115</v>
      </c>
      <c r="B105" s="51" t="s">
        <v>367</v>
      </c>
      <c r="C105" s="55">
        <v>1738054.1</v>
      </c>
      <c r="D105" s="57">
        <f t="shared" si="0"/>
        <v>8.1125865413688145E-2</v>
      </c>
      <c r="E105" s="56"/>
    </row>
    <row r="106" spans="1:5" x14ac:dyDescent="0.2">
      <c r="A106" s="54">
        <v>5116</v>
      </c>
      <c r="B106" s="51" t="s">
        <v>368</v>
      </c>
      <c r="C106" s="55">
        <v>597014.64</v>
      </c>
      <c r="D106" s="57">
        <f t="shared" si="0"/>
        <v>2.7866410679990617E-2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1207498.8699999999</v>
      </c>
      <c r="D107" s="57">
        <f t="shared" si="0"/>
        <v>5.6361531447611732E-2</v>
      </c>
      <c r="E107" s="56"/>
    </row>
    <row r="108" spans="1:5" x14ac:dyDescent="0.2">
      <c r="A108" s="54">
        <v>5121</v>
      </c>
      <c r="B108" s="51" t="s">
        <v>370</v>
      </c>
      <c r="C108" s="55">
        <v>343730.09</v>
      </c>
      <c r="D108" s="57">
        <f t="shared" si="0"/>
        <v>1.6044035119490766E-2</v>
      </c>
      <c r="E108" s="56"/>
    </row>
    <row r="109" spans="1:5" x14ac:dyDescent="0.2">
      <c r="A109" s="54">
        <v>5122</v>
      </c>
      <c r="B109" s="51" t="s">
        <v>371</v>
      </c>
      <c r="C109" s="55">
        <v>306699.61</v>
      </c>
      <c r="D109" s="57">
        <f t="shared" si="0"/>
        <v>1.4315590799671103E-2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142938.85</v>
      </c>
      <c r="D111" s="57">
        <f t="shared" si="0"/>
        <v>6.6718509553225979E-3</v>
      </c>
      <c r="E111" s="56"/>
    </row>
    <row r="112" spans="1:5" x14ac:dyDescent="0.2">
      <c r="A112" s="54">
        <v>5125</v>
      </c>
      <c r="B112" s="51" t="s">
        <v>374</v>
      </c>
      <c r="C112" s="55">
        <v>46240.55</v>
      </c>
      <c r="D112" s="57">
        <f t="shared" si="0"/>
        <v>2.1583359436020532E-3</v>
      </c>
      <c r="E112" s="56"/>
    </row>
    <row r="113" spans="1:5" x14ac:dyDescent="0.2">
      <c r="A113" s="54">
        <v>5126</v>
      </c>
      <c r="B113" s="51" t="s">
        <v>375</v>
      </c>
      <c r="C113" s="55">
        <v>252732.12</v>
      </c>
      <c r="D113" s="57">
        <f t="shared" si="0"/>
        <v>1.1796590194077434E-2</v>
      </c>
      <c r="E113" s="56"/>
    </row>
    <row r="114" spans="1:5" x14ac:dyDescent="0.2">
      <c r="A114" s="54">
        <v>5127</v>
      </c>
      <c r="B114" s="51" t="s">
        <v>376</v>
      </c>
      <c r="C114" s="55">
        <v>27135.919999999998</v>
      </c>
      <c r="D114" s="57">
        <f t="shared" si="0"/>
        <v>1.2666032626928057E-3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88021.73</v>
      </c>
      <c r="D116" s="57">
        <f t="shared" si="0"/>
        <v>4.108525172754977E-3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1513930.79</v>
      </c>
      <c r="D117" s="57">
        <f t="shared" si="0"/>
        <v>7.0664627479189834E-2</v>
      </c>
      <c r="E117" s="56"/>
    </row>
    <row r="118" spans="1:5" x14ac:dyDescent="0.2">
      <c r="A118" s="54">
        <v>5131</v>
      </c>
      <c r="B118" s="51" t="s">
        <v>380</v>
      </c>
      <c r="C118" s="55">
        <v>220218.28</v>
      </c>
      <c r="D118" s="57">
        <f t="shared" si="0"/>
        <v>1.0278965738128571E-2</v>
      </c>
      <c r="E118" s="56"/>
    </row>
    <row r="119" spans="1:5" x14ac:dyDescent="0.2">
      <c r="A119" s="54">
        <v>5132</v>
      </c>
      <c r="B119" s="51" t="s">
        <v>381</v>
      </c>
      <c r="C119" s="55">
        <v>14392</v>
      </c>
      <c r="D119" s="57">
        <f t="shared" si="0"/>
        <v>6.7176473680180592E-4</v>
      </c>
      <c r="E119" s="56"/>
    </row>
    <row r="120" spans="1:5" x14ac:dyDescent="0.2">
      <c r="A120" s="54">
        <v>5133</v>
      </c>
      <c r="B120" s="51" t="s">
        <v>382</v>
      </c>
      <c r="C120" s="55">
        <v>57467.199999999997</v>
      </c>
      <c r="D120" s="57">
        <f t="shared" si="0"/>
        <v>2.6823539801790397E-3</v>
      </c>
      <c r="E120" s="56"/>
    </row>
    <row r="121" spans="1:5" x14ac:dyDescent="0.2">
      <c r="A121" s="54">
        <v>5134</v>
      </c>
      <c r="B121" s="51" t="s">
        <v>383</v>
      </c>
      <c r="C121" s="55">
        <v>209940.89</v>
      </c>
      <c r="D121" s="57">
        <f t="shared" si="0"/>
        <v>9.7992556083092621E-3</v>
      </c>
      <c r="E121" s="56"/>
    </row>
    <row r="122" spans="1:5" x14ac:dyDescent="0.2">
      <c r="A122" s="54">
        <v>5135</v>
      </c>
      <c r="B122" s="51" t="s">
        <v>384</v>
      </c>
      <c r="C122" s="55">
        <v>176635.16</v>
      </c>
      <c r="D122" s="57">
        <f t="shared" si="0"/>
        <v>8.2446686886704333E-3</v>
      </c>
      <c r="E122" s="56"/>
    </row>
    <row r="123" spans="1:5" x14ac:dyDescent="0.2">
      <c r="A123" s="54">
        <v>5136</v>
      </c>
      <c r="B123" s="51" t="s">
        <v>385</v>
      </c>
      <c r="C123" s="55">
        <v>40</v>
      </c>
      <c r="D123" s="57">
        <f t="shared" si="0"/>
        <v>1.8670504080094662E-6</v>
      </c>
      <c r="E123" s="56"/>
    </row>
    <row r="124" spans="1:5" x14ac:dyDescent="0.2">
      <c r="A124" s="54">
        <v>5137</v>
      </c>
      <c r="B124" s="51" t="s">
        <v>386</v>
      </c>
      <c r="C124" s="55">
        <v>8852</v>
      </c>
      <c r="D124" s="57">
        <f t="shared" si="0"/>
        <v>4.1317825529249487E-4</v>
      </c>
      <c r="E124" s="56"/>
    </row>
    <row r="125" spans="1:5" x14ac:dyDescent="0.2">
      <c r="A125" s="54">
        <v>5138</v>
      </c>
      <c r="B125" s="51" t="s">
        <v>387</v>
      </c>
      <c r="C125" s="55">
        <v>397110.33</v>
      </c>
      <c r="D125" s="57">
        <f t="shared" si="0"/>
        <v>1.8535625091281847E-2</v>
      </c>
      <c r="E125" s="56"/>
    </row>
    <row r="126" spans="1:5" x14ac:dyDescent="0.2">
      <c r="A126" s="54">
        <v>5139</v>
      </c>
      <c r="B126" s="51" t="s">
        <v>388</v>
      </c>
      <c r="C126" s="55">
        <v>429274.93</v>
      </c>
      <c r="D126" s="57">
        <f t="shared" si="0"/>
        <v>2.0036948330118376E-2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1310287.1200000001</v>
      </c>
      <c r="D127" s="57">
        <f t="shared" si="0"/>
        <v>6.1159302550138718E-2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1310287.1200000001</v>
      </c>
      <c r="D137" s="57">
        <f t="shared" si="0"/>
        <v>6.1159302550138718E-2</v>
      </c>
      <c r="E137" s="56"/>
    </row>
    <row r="138" spans="1:5" x14ac:dyDescent="0.2">
      <c r="A138" s="54">
        <v>5241</v>
      </c>
      <c r="B138" s="51" t="s">
        <v>398</v>
      </c>
      <c r="C138" s="55">
        <v>1310287.1200000001</v>
      </c>
      <c r="D138" s="57">
        <f t="shared" si="0"/>
        <v>6.1159302550138718E-2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topLeftCell="A10" workbookViewId="0">
      <selection activeCell="B29" sqref="B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95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95" customHeight="1" x14ac:dyDescent="0.2">
      <c r="A3" s="158" t="s">
        <v>663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3792721.96</v>
      </c>
    </row>
    <row r="15" spans="1:5" x14ac:dyDescent="0.2">
      <c r="A15" s="33">
        <v>3220</v>
      </c>
      <c r="B15" s="29" t="s">
        <v>473</v>
      </c>
      <c r="C15" s="34">
        <v>5238867.71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5"/>
  <sheetViews>
    <sheetView workbookViewId="0">
      <selection activeCell="A115" sqref="A1:E115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95" customHeight="1" x14ac:dyDescent="0.25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95" customHeight="1" x14ac:dyDescent="0.25">
      <c r="A3" s="158" t="s">
        <v>663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11750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5697020.7599999998</v>
      </c>
      <c r="D9" s="34">
        <v>3002492.1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5708770.7599999998</v>
      </c>
      <c r="D15" s="143">
        <f>SUM(D8:D14)</f>
        <v>3002492.1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0</v>
      </c>
      <c r="D20" s="143">
        <f>SUM(D21:D27)</f>
        <v>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0</v>
      </c>
      <c r="D25" s="140">
        <v>0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155989.74</v>
      </c>
      <c r="D28" s="143">
        <f>SUM(D29:D36)</f>
        <v>155989.74</v>
      </c>
      <c r="E28" s="138"/>
    </row>
    <row r="29" spans="1:5" x14ac:dyDescent="0.2">
      <c r="A29" s="33">
        <v>1241</v>
      </c>
      <c r="B29" s="29" t="s">
        <v>239</v>
      </c>
      <c r="C29" s="34">
        <v>121842.74</v>
      </c>
      <c r="D29" s="140">
        <v>121842.74</v>
      </c>
      <c r="E29" s="138"/>
    </row>
    <row r="30" spans="1:5" x14ac:dyDescent="0.2">
      <c r="A30" s="33">
        <v>1242</v>
      </c>
      <c r="B30" s="29" t="s">
        <v>240</v>
      </c>
      <c r="C30" s="34">
        <v>21279</v>
      </c>
      <c r="D30" s="140">
        <v>21279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12868</v>
      </c>
      <c r="D34" s="140">
        <v>12868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155989.74</v>
      </c>
      <c r="D43" s="143">
        <f>D20+D28+D37</f>
        <v>155989.74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3792721.96</v>
      </c>
      <c r="D47" s="143">
        <v>1088534.05</v>
      </c>
    </row>
    <row r="48" spans="1:5" x14ac:dyDescent="0.2">
      <c r="A48" s="139"/>
      <c r="B48" s="144" t="s">
        <v>629</v>
      </c>
      <c r="C48" s="143">
        <f>C49+C61+C93+C96</f>
        <v>0</v>
      </c>
      <c r="D48" s="143">
        <f>D49+D61+D93+D96</f>
        <v>762924.19</v>
      </c>
    </row>
    <row r="49" spans="1:4" x14ac:dyDescent="0.2">
      <c r="A49" s="141">
        <v>5400</v>
      </c>
      <c r="B49" s="142" t="s">
        <v>426</v>
      </c>
      <c r="C49" s="143">
        <f>C50+C52+C54+C56+C58</f>
        <v>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0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0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0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0</v>
      </c>
      <c r="D96" s="143">
        <f>SUM(D97:D101)</f>
        <v>762924.19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762924.19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0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0</v>
      </c>
    </row>
    <row r="100" spans="1:4" x14ac:dyDescent="0.2">
      <c r="A100" s="139">
        <v>2115</v>
      </c>
      <c r="B100" s="138" t="s">
        <v>646</v>
      </c>
      <c r="C100" s="140">
        <v>0</v>
      </c>
      <c r="D100" s="140">
        <v>0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3792721.96</v>
      </c>
      <c r="D113" s="143">
        <f>D47+D48-D102</f>
        <v>1851458.24</v>
      </c>
    </row>
    <row r="115" spans="1:4" x14ac:dyDescent="0.2">
      <c r="A115" s="138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58 C48:C60 D48:D49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2022-07-20T14:30:05Z</cp:lastPrinted>
  <dcterms:created xsi:type="dcterms:W3CDTF">2012-12-11T20:36:24Z</dcterms:created>
  <dcterms:modified xsi:type="dcterms:W3CDTF">2022-07-20T14:30:07Z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